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МКД г.Челябинск,ул.Каслинская,дом №54( ТС-1 этап (цокольный этаж))\"/>
    </mc:Choice>
  </mc:AlternateContent>
  <bookViews>
    <workbookView xWindow="0" yWindow="0" windowWidth="23040" windowHeight="9336"/>
  </bookViews>
  <sheets>
    <sheet name="ВедомостьОР" sheetId="1" r:id="rId1"/>
  </sheets>
  <definedNames>
    <definedName name="_xlnm.Print_Titles" localSheetId="0">ВедомостьОР!$14:$14</definedName>
    <definedName name="_xlnm.Print_Area" localSheetId="0">ВедомостьОР!$A$1:$H$74</definedName>
  </definedNames>
  <calcPr calcId="162913"/>
</workbook>
</file>

<file path=xl/calcChain.xml><?xml version="1.0" encoding="utf-8"?>
<calcChain xmlns="http://schemas.openxmlformats.org/spreadsheetml/2006/main">
  <c r="E18" i="1" l="1"/>
  <c r="E38" i="1"/>
  <c r="E37" i="1"/>
  <c r="E25" i="1"/>
  <c r="E19" i="1"/>
  <c r="J18" i="1"/>
  <c r="G58" i="1"/>
  <c r="G57" i="1"/>
  <c r="G56" i="1"/>
  <c r="G55" i="1"/>
  <c r="G54" i="1"/>
  <c r="G59" i="1" l="1"/>
  <c r="G60" i="1" s="1"/>
</calcChain>
</file>

<file path=xl/comments1.xml><?xml version="1.0" encoding="utf-8"?>
<comments xmlns="http://schemas.openxmlformats.org/spreadsheetml/2006/main">
  <authors>
    <author>Сергей</author>
    <author>G_Alex</author>
    <author>Алексей</author>
    <author>&lt;&gt;</author>
  </authors>
  <commentList>
    <comment ref="A15" authorId="0" shapeId="0">
      <text>
        <r>
          <rPr>
            <sz val="8"/>
            <rFont val="Tahoma"/>
            <family val="2"/>
            <charset val="204"/>
          </rPr>
          <t>ЛокСмета::&lt;Номер позиции по порядку (в актах выполненных работ)&gt;</t>
        </r>
      </text>
    </comment>
    <comment ref="B15" authorId="1" shapeId="0">
      <text>
        <r>
          <rPr>
            <sz val="10"/>
            <rFont val="Tahoma"/>
            <family val="2"/>
            <charset val="204"/>
          </rPr>
          <t>ЛокСмета::&lt;Номер позиции по смете&gt;</t>
        </r>
      </text>
    </comment>
    <comment ref="C15" authorId="1" shapeId="0">
      <text>
        <r>
          <rPr>
            <sz val="10"/>
            <rFont val="Tahoma"/>
            <family val="2"/>
            <charset val="204"/>
          </rPr>
          <t>ЛокСмета::&lt;Наименование (текстовая часть) расценки&gt;</t>
        </r>
      </text>
    </comment>
    <comment ref="D15" authorId="1" shapeId="0">
      <text>
        <r>
          <rPr>
            <sz val="10"/>
            <rFont val="Tahoma"/>
            <family val="2"/>
            <charset val="204"/>
          </rPr>
          <t>ЛокСмета::&lt;Ед. измерения по расценке&gt;</t>
        </r>
      </text>
    </comment>
    <comment ref="E15" authorId="1" shapeId="0">
      <text>
        <r>
          <rPr>
            <sz val="10"/>
            <rFont val="Tahoma"/>
            <family val="2"/>
            <charset val="204"/>
          </rPr>
          <t>ЛокСмета::&lt;Количество всего (физ. объем) по позиции&gt;</t>
        </r>
      </text>
    </comment>
    <comment ref="F15" authorId="2" shapeId="0">
      <text>
        <r>
          <rPr>
            <b/>
            <sz val="9"/>
            <rFont val="Tahoma"/>
            <family val="2"/>
            <charset val="204"/>
          </rPr>
          <t>ЛокСмета::&lt;Ссылки на чертежи из таблицы расчета (объединённые)&gt; &lt;Ссылка на чертежи&gt;</t>
        </r>
      </text>
    </comment>
    <comment ref="H15" authorId="2" shapeId="0">
      <text>
        <r>
          <rPr>
            <b/>
            <sz val="9"/>
            <rFont val="Tahoma"/>
            <family val="2"/>
            <charset val="204"/>
          </rPr>
          <t>ЛокСмета::&lt;Формулы из таблицы расчета (объединённые)&gt; &lt;Формула расчета физ. объема&gt;</t>
        </r>
      </text>
    </comment>
    <comment ref="A47" authorId="3" shapeId="0">
      <text>
        <r>
          <rPr>
            <b/>
            <sz val="8"/>
            <rFont val="Tahoma"/>
            <family val="2"/>
            <charset val="204"/>
          </rPr>
          <t>Хвост::&lt;подпись 300 атрибут 970 значение&gt; _________________ /&lt;подпись 300 значение&gt;/</t>
        </r>
      </text>
    </comment>
    <comment ref="A62" authorId="3" shapeId="0">
      <text>
        <r>
          <rPr>
            <b/>
            <sz val="8"/>
            <rFont val="Tahoma"/>
            <family val="2"/>
            <charset val="204"/>
          </rPr>
          <t>Хвост::&lt;подпись 300 атрибут 970 значение&gt; _________________ /&lt;подпись 300 значение&gt;/</t>
        </r>
      </text>
    </comment>
    <comment ref="A64" authorId="3" shapeId="0">
      <text>
        <r>
          <rPr>
            <b/>
            <sz val="8"/>
            <rFont val="Tahoma"/>
            <family val="2"/>
            <charset val="204"/>
          </rPr>
          <t>Хвост::&lt;подпись 310 атрибут 970 значение&gt; _________________ /&lt;подпись 310 значение&gt;/</t>
        </r>
      </text>
    </comment>
    <comment ref="A71" authorId="3" shapeId="0">
      <text>
        <r>
          <rPr>
            <b/>
            <sz val="8"/>
            <rFont val="Tahoma"/>
            <family val="2"/>
            <charset val="204"/>
          </rPr>
          <t>Хвост::&lt;подпись 300 атрибут 970 значение&gt; _________________ /&lt;подпись 300 значение&gt;/</t>
        </r>
      </text>
    </comment>
    <comment ref="A73" authorId="3" shapeId="0">
      <text>
        <r>
          <rPr>
            <b/>
            <sz val="8"/>
            <rFont val="Tahoma"/>
            <family val="2"/>
            <charset val="204"/>
          </rPr>
          <t>Хвост::&lt;подпись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<sst xmlns="http://schemas.openxmlformats.org/spreadsheetml/2006/main" count="140" uniqueCount="107">
  <si>
    <t>№ пп</t>
  </si>
  <si>
    <t>№
в ЛСР</t>
  </si>
  <si>
    <t>Наименование работ</t>
  </si>
  <si>
    <t>Ед.
изм.</t>
  </si>
  <si>
    <t>Кол-во</t>
  </si>
  <si>
    <t>Формула расчёта, расчёт объёмов работ и расхода материалов</t>
  </si>
  <si>
    <t>шт.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</si>
  <si>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</si>
  <si>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>Установка термометров в оправе прямых и угловых</t>
  </si>
  <si>
    <t>шт</t>
  </si>
  <si>
    <t>Бобышки, штуцеры на условное давление: до 10 МПа</t>
  </si>
  <si>
    <t>Гидравлическое испытание трубопроводов систем отопления, водопровода и горячего водоснабжения диаметром: до 100 мм</t>
  </si>
  <si>
    <t>Общестроительные работы</t>
  </si>
  <si>
    <t>Огрунтовка металлических поверхностей за два раза: грунтовкой ГФ-021</t>
  </si>
  <si>
    <t>м</t>
  </si>
  <si>
    <t>Гидравлическое испытание трубопроводов систем отопления, водопровода и горячего водоснабжения диаметром: до 50 мм</t>
  </si>
  <si>
    <t>УТВЕРЖДАЮ</t>
  </si>
  <si>
    <t>Капитальный ремонт общего имущества в многоквартирном доме</t>
  </si>
  <si>
    <t>Установка муфтовой арматуры</t>
  </si>
  <si>
    <t xml:space="preserve">м2 </t>
  </si>
  <si>
    <t>Расчет возврата металлома</t>
  </si>
  <si>
    <t>№</t>
  </si>
  <si>
    <t>Наименование</t>
  </si>
  <si>
    <t>ед.изм</t>
  </si>
  <si>
    <t>кол-во</t>
  </si>
  <si>
    <t>масса, кг</t>
  </si>
  <si>
    <t>Труба Ду 50</t>
  </si>
  <si>
    <t>ИТОГО</t>
  </si>
  <si>
    <t>Всего с учетом износа 95%</t>
  </si>
  <si>
    <t>СОГЛАСОВАНО</t>
  </si>
  <si>
    <t>Уполномоченное лицо собственников МКД</t>
  </si>
  <si>
    <t>Исполнитель: Директор ООО ЭСК "СТЭН"</t>
  </si>
  <si>
    <t>Составил:  _________________ /Н.В.Вольф/</t>
  </si>
  <si>
    <t>Заказчик: Директор</t>
  </si>
  <si>
    <t xml:space="preserve">            ___________________/Н.В.Вольф/</t>
  </si>
  <si>
    <t>Прокладка трубопроводов отопления и водоснабжения из стальных электросварных труб диаметром: 50мм</t>
  </si>
  <si>
    <t>Раздел 1. Система отопления</t>
  </si>
  <si>
    <t>Демонтаж</t>
  </si>
  <si>
    <t>Прокладка трубопроводов</t>
  </si>
  <si>
    <t>Прокладка трубопроводов водоснабжения из стальных водогазопроводных неоцинкованных труб диаметром: 20 мм</t>
  </si>
  <si>
    <t>Прокладка трубопроводов водоснабжения из стальных водогазопроводных неоцинкованных труб диаметром: 15 мм</t>
  </si>
  <si>
    <t>Установка арматуры</t>
  </si>
  <si>
    <t>Хомуты для крепления кронштейнов</t>
  </si>
  <si>
    <t>кг</t>
  </si>
  <si>
    <t>Труба Ду 65</t>
  </si>
  <si>
    <t>Труба Ду 20</t>
  </si>
  <si>
    <t>Труба Ду 15</t>
  </si>
  <si>
    <t>Разборка трубопроводов из водогазопроводных труб в зданиях и сооружениях на сварке диаметром: до 50 мм</t>
  </si>
  <si>
    <t xml:space="preserve">Разборка трубопроводов из водогазопроводных труб в зданиях и сооружениях на сварке диаметром: свыше 50 до 100 мм </t>
  </si>
  <si>
    <t>Прокладка трубопроводов отопления и водоснабжения из стальных электросварных труб диаметром: 80мм</t>
  </si>
  <si>
    <t>Прокладка трубопроводов отопления и водоснабжения из стальных электросварных труб диаметром: 65мм</t>
  </si>
  <si>
    <t>Изоляция изделиями из вспененного каучука, вспененного полиэтилена трубопроводов наружным диметром: до 160 мм трубками</t>
  </si>
  <si>
    <t>Труба Ду 80</t>
  </si>
  <si>
    <t>КШ 80 - 8шт.</t>
  </si>
  <si>
    <t>Кран шаровой муфтовый  диаметром 25 мм - 12шт.</t>
  </si>
  <si>
    <t>Кран шаровой муфтовый  диаметром 15 мм - 8шт.</t>
  </si>
  <si>
    <t>Кран шаровой муфтовый со сгоном  диаметром 15 мм - 8шт.</t>
  </si>
  <si>
    <t>Термометр биметаллический с гильзой - 4шт.</t>
  </si>
  <si>
    <t>Трехходовой кран - 8шт.</t>
  </si>
  <si>
    <t xml:space="preserve"> Термометр биметаллический с гильзой - 4шт
Трехходовой кран - 8шт.
Итого 4+8=12шт.</t>
  </si>
  <si>
    <t>Врезка в действующие внутренние сети трубопроводов отопления и водоснабжения диаметром: 20 мм</t>
  </si>
  <si>
    <t>Врезка в действующие внутренние сети трубопроводов отопления и водоснабжения диаметром: 15 мм</t>
  </si>
  <si>
    <t>Смена: полотенцесушителей (существующий с переносом)</t>
  </si>
  <si>
    <t xml:space="preserve">(70*39,3+138*39,6+120*49,7)/100 = 141,798 кг
</t>
  </si>
  <si>
    <t>Пробивка в бетонных стенах и полах толщиной 100 мм отверстий площадью: до 20 см2</t>
  </si>
  <si>
    <t>Заделка отверстий в местах прохода трубопровода: в бетонных перекрытиях</t>
  </si>
  <si>
    <t>заделка отверстий прежнего и вновь пробитого с проложенным стояком
бетон - 0,00832 куб.м</t>
  </si>
  <si>
    <t>перенос п/сушителя 1-го этажа, с выносом (переносом) стояка №48-2 из электрощитовой</t>
  </si>
  <si>
    <t>Кран шаровой муфтовый  диаметром 20 мм - 76шт. (спускники)
Всего парных стояков Ду20 - 48шт. Из них краны на 10 стояках новые (замененные)
48х4 - 10х4 = 192-40 = 152
в том числе спускники 152/2=76шт.
Отсечные  - 76 шт.</t>
  </si>
  <si>
    <t xml:space="preserve">Кран шаровой муфтовый со сгоном  диаметром 20 мм - 76шт.(отсечные)
</t>
  </si>
  <si>
    <t xml:space="preserve">Переход 65 х 50 - 6шт.
</t>
  </si>
  <si>
    <t>92м - 22м(существующих отремонтировано) = 70м
переход 80 х 65 - 8шт.
Отвод Ду80 - 12шт.</t>
  </si>
  <si>
    <t>146м - 26м (существующих отремонтировано) = 120м
элептическая заглушка Ду50 - 8шт.
Отвод Ду50 - 12шт.</t>
  </si>
  <si>
    <t>313м-8м(сущ. отремонтировано)=305м</t>
  </si>
  <si>
    <t>20м - стояки подъездов
35м - подводки радиаторов цоколя</t>
  </si>
  <si>
    <t xml:space="preserve">трубопровод  Ду80 -92м
трубопровод  Ду65 - 138м 
Итого 92+138 = 230м
</t>
  </si>
  <si>
    <t xml:space="preserve">трубопровод  Ду50 - 146м
трубопровод  Ду20 - 313м + 1,5м(длина с п/с) =314,5м 
трубопровод  Ду15 - 55м
Итого 146+314,5+55=515,5м
</t>
  </si>
  <si>
    <t>пробивка отверстия под перенос стояка п/сушителя №48-2 из электрощитовой подвала</t>
  </si>
  <si>
    <t xml:space="preserve">92*0,28+138*0,24+146*0,18+314,5*0,1+55*0,1=122,11 кв.м
122,11*2=244,22кв.м
 </t>
  </si>
  <si>
    <t xml:space="preserve"> Трубки из вспененного полиэтилена 89  х 13 - 101,2м
Трубки из вспененного полиэтилена 76  х 13 - 151,8м
Трубки из вспененного полиэтилена 60  х 13 - 160,6м
Трубки из вспененного полиэтилена 28  х 13 - 341м
Трубки из вспененного полиэтилена 22  х 13 - 22м
Итого(101,2+151,8+160,6+341+22)/1,1=706м
</t>
  </si>
  <si>
    <t>Ду80 - 92м - 22м (сущ.) = 70м
Ду65 - 138м
ИТОГО 70 + 138 = 208м</t>
  </si>
  <si>
    <t>Ду50 - 146м - 26м (сущ.) = 120м
Ду20 - 313м - 8м (сущ.) - 1м (перенос стояка на 1-ом эт.) =304м
Ду15 - 55м
ИТОГО 120 + 304 + 55 = 479м</t>
  </si>
  <si>
    <t>Ссылки на чертежи
СТЭН-02/24-5-ИОС-4</t>
  </si>
  <si>
    <t xml:space="preserve">СТЭН-02/24-5-ИОС-4
спецификация
л.2 п.13 </t>
  </si>
  <si>
    <t xml:space="preserve">СТЭН-02/24-5-ИОС-4
л.5,7,8
спецификация
л.1 п.10,7,8
</t>
  </si>
  <si>
    <t xml:space="preserve">СТЭН-02/24-5-ИОС-4
л.5,6,7,8,9,10
спецификация
л.1 п.10,8
</t>
  </si>
  <si>
    <t xml:space="preserve">СТЭН-02/24-5-ИОС-4
л.5,6,7,9,10
спецификация
л.1 п.10,7
</t>
  </si>
  <si>
    <t xml:space="preserve">СТЭН-02/24-5-ИОС-4
л.5,6,7,8,9,10
спецификация
л.1 п.10
</t>
  </si>
  <si>
    <t xml:space="preserve">СТЭН-02/24-5-ИОС-4
л.5,6,7,8,9,10
спецификация
л.1 п.3
</t>
  </si>
  <si>
    <t xml:space="preserve">СТЭН-02/24-5-ИОС-4
л.3,7
спецификация
л.2 п.13
</t>
  </si>
  <si>
    <t xml:space="preserve">СТЭН-02/24-5-ИОС-4
л.12
спецификация
л.1 п.5
</t>
  </si>
  <si>
    <t xml:space="preserve">СТЭН-02/24-5-ИОС-4
л.12
спецификация
л.1 п.6
</t>
  </si>
  <si>
    <t xml:space="preserve">СТЭН-02/24-5-ИОС-4
л.5,6,7,10,11
спецификация
л.1 п.4
</t>
  </si>
  <si>
    <t xml:space="preserve">СТЭН-02/24-5-ИОС-4
л.11
спецификация
л.1 п.1
</t>
  </si>
  <si>
    <t xml:space="preserve">СТЭН-02/24-5-ИОС-4
л.11
спецификация
л.1 п.2
</t>
  </si>
  <si>
    <t xml:space="preserve">СТЭН-02/24-5-ИОС-4
л.11
спецификация
л.1 п.1,2
</t>
  </si>
  <si>
    <t xml:space="preserve">СТЭН-02/24-5-ИОС-4
спецификация
л.2 п.12
</t>
  </si>
  <si>
    <t xml:space="preserve">СТЭН-02/24-5-ИОС-4
спецификация
л.2 п.11
</t>
  </si>
  <si>
    <t>Окраска металлических огрунтованных поверхностей: краской БТ-177 серебристой</t>
  </si>
  <si>
    <t xml:space="preserve">Окраска стояка и п/с на 1 этаже
4,15*0,1=0,45 кв.м
 </t>
  </si>
  <si>
    <t xml:space="preserve">       СОГЛАСОВАНО</t>
  </si>
  <si>
    <t>ООО "Мой дом Урал"</t>
  </si>
  <si>
    <t>_______________/Д.В. Иванов /</t>
  </si>
  <si>
    <t>Ведомость объемов работ №02/24-5-ИОС-4 от 06.05.2024г.</t>
  </si>
  <si>
    <t>Ремонт внутридомовой инженерной системы теплоснабжения (1 этап (цокольный этаж))</t>
  </si>
  <si>
    <t>г. Челябинск, ул. Каслинская,  дом № 54</t>
  </si>
  <si>
    <t>__________________/О.Ю. Шибанова/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</si>
</sst>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i/>
      <sz val="11"/>
      <name val="Arial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Tahoma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b/>
      <sz val="11"/>
      <color rgb="FF000000"/>
      <name val="Arial"/>
      <family val="2"/>
      <charset val="204"/>
    </font>
    <font>
      <b/>
      <sz val="10"/>
      <name val="Arial Cyr"/>
      <charset val="204"/>
    </font>
    <font>
      <sz val="14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charset val="204"/>
    </font>
    <font>
      <b/>
      <sz val="14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14" fillId="0" borderId="5" xfId="0" applyNumberFormat="1" applyFont="1" applyFill="1" applyBorder="1" applyAlignment="1" applyProtection="1">
      <alignment horizontal="center" vertical="top" wrapText="1"/>
    </xf>
    <xf numFmtId="0" fontId="14" fillId="0" borderId="5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14" fillId="0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1" fillId="0" borderId="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right"/>
    </xf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 vertical="top"/>
    </xf>
    <xf numFmtId="0" fontId="25" fillId="0" borderId="0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right" vertical="top" wrapText="1"/>
    </xf>
    <xf numFmtId="1" fontId="14" fillId="0" borderId="6" xfId="0" applyNumberFormat="1" applyFont="1" applyFill="1" applyBorder="1" applyAlignment="1" applyProtection="1">
      <alignment horizontal="center" vertical="center"/>
    </xf>
    <xf numFmtId="1" fontId="0" fillId="0" borderId="3" xfId="0" applyNumberFormat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2" fillId="0" borderId="4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23" fillId="0" borderId="1" xfId="0" applyNumberFormat="1" applyFont="1" applyFill="1" applyBorder="1" applyAlignment="1" applyProtection="1">
      <alignment horizontal="left" vertical="top" wrapText="1"/>
    </xf>
    <xf numFmtId="0" fontId="14" fillId="0" borderId="3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left"/>
    </xf>
    <xf numFmtId="0" fontId="18" fillId="0" borderId="0" xfId="0" applyFont="1" applyAlignment="1"/>
    <xf numFmtId="0" fontId="13" fillId="0" borderId="0" xfId="0" applyNumberFormat="1" applyFont="1" applyFill="1" applyBorder="1" applyAlignment="1" applyProtection="1">
      <alignment horizontal="left"/>
    </xf>
    <xf numFmtId="0" fontId="0" fillId="0" borderId="0" xfId="0" applyAlignment="1"/>
    <xf numFmtId="0" fontId="13" fillId="0" borderId="0" xfId="0" applyNumberFormat="1" applyFont="1" applyFill="1" applyBorder="1" applyAlignment="1" applyProtection="1">
      <alignment horizontal="right"/>
    </xf>
    <xf numFmtId="0" fontId="8" fillId="0" borderId="4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6"/>
  <sheetViews>
    <sheetView showGridLines="0" tabSelected="1" zoomScale="85" zoomScaleNormal="85" workbookViewId="0">
      <selection activeCell="A8" sqref="A8:H8"/>
    </sheetView>
  </sheetViews>
  <sheetFormatPr defaultColWidth="9.109375" defaultRowHeight="12" customHeight="1" x14ac:dyDescent="0.2"/>
  <cols>
    <col min="1" max="1" width="3.88671875" style="1" customWidth="1"/>
    <col min="2" max="2" width="7" style="2" customWidth="1"/>
    <col min="3" max="3" width="21" style="3" customWidth="1"/>
    <col min="4" max="4" width="5.88671875" style="1" customWidth="1"/>
    <col min="5" max="5" width="9.44140625" style="5" customWidth="1"/>
    <col min="6" max="6" width="22.109375" style="1" customWidth="1"/>
    <col min="7" max="7" width="17.44140625" style="42" customWidth="1"/>
    <col min="8" max="8" width="43.88671875" style="28" customWidth="1"/>
    <col min="9" max="16384" width="9.109375" style="1"/>
  </cols>
  <sheetData>
    <row r="1" spans="1:8" s="56" customFormat="1" ht="13.8" x14ac:dyDescent="0.25">
      <c r="A1" s="86" t="s">
        <v>16</v>
      </c>
      <c r="B1" s="87"/>
      <c r="C1" s="87"/>
      <c r="D1" s="87"/>
      <c r="E1" s="86" t="s">
        <v>29</v>
      </c>
      <c r="F1" s="86"/>
      <c r="G1" s="86"/>
      <c r="H1" s="53" t="s">
        <v>100</v>
      </c>
    </row>
    <row r="2" spans="1:8" s="56" customFormat="1" ht="13.8" x14ac:dyDescent="0.25">
      <c r="A2" s="88" t="s">
        <v>33</v>
      </c>
      <c r="B2" s="89"/>
      <c r="C2" s="89"/>
      <c r="D2" s="89"/>
      <c r="E2" s="88" t="s">
        <v>30</v>
      </c>
      <c r="F2" s="88"/>
      <c r="G2" s="88"/>
      <c r="H2" s="55" t="s">
        <v>31</v>
      </c>
    </row>
    <row r="3" spans="1:8" s="56" customFormat="1" ht="13.8" x14ac:dyDescent="0.25">
      <c r="A3" s="88" t="s">
        <v>101</v>
      </c>
      <c r="B3" s="89"/>
      <c r="C3" s="89"/>
      <c r="D3" s="89"/>
      <c r="E3" s="90"/>
      <c r="F3" s="90"/>
      <c r="G3" s="90"/>
      <c r="H3" s="38"/>
    </row>
    <row r="4" spans="1:8" s="56" customFormat="1" ht="47.25" customHeight="1" x14ac:dyDescent="0.25">
      <c r="A4" s="88" t="s">
        <v>102</v>
      </c>
      <c r="B4" s="89"/>
      <c r="C4" s="89"/>
      <c r="D4" s="89"/>
      <c r="E4" s="88" t="s">
        <v>106</v>
      </c>
      <c r="F4" s="88"/>
      <c r="G4" s="88"/>
      <c r="H4" s="54" t="s">
        <v>34</v>
      </c>
    </row>
    <row r="5" spans="1:8" s="56" customFormat="1" ht="31.5" customHeight="1" x14ac:dyDescent="0.3">
      <c r="A5" s="57"/>
      <c r="B5" s="57"/>
      <c r="C5" s="57"/>
      <c r="D5" s="57"/>
      <c r="E5" s="58"/>
      <c r="F5" s="57"/>
      <c r="G5" s="41"/>
      <c r="H5" s="55"/>
    </row>
    <row r="6" spans="1:8" s="56" customFormat="1" ht="17.399999999999999" x14ac:dyDescent="0.3">
      <c r="A6" s="57"/>
      <c r="B6" s="57"/>
      <c r="C6" s="57"/>
      <c r="D6" s="57"/>
      <c r="E6" s="58"/>
      <c r="F6" s="57"/>
      <c r="G6" s="41"/>
      <c r="H6" s="59"/>
    </row>
    <row r="7" spans="1:8" s="56" customFormat="1" ht="13.8" x14ac:dyDescent="0.25">
      <c r="A7" s="85" t="s">
        <v>103</v>
      </c>
      <c r="B7" s="85"/>
      <c r="C7" s="85"/>
      <c r="D7" s="85"/>
      <c r="E7" s="85"/>
      <c r="F7" s="85"/>
      <c r="G7" s="85"/>
      <c r="H7" s="85"/>
    </row>
    <row r="8" spans="1:8" s="4" customFormat="1" ht="17.399999999999999" x14ac:dyDescent="0.3">
      <c r="A8" s="72"/>
      <c r="B8" s="72"/>
      <c r="C8" s="72"/>
      <c r="D8" s="72"/>
      <c r="E8" s="72"/>
      <c r="F8" s="72"/>
      <c r="G8" s="72"/>
      <c r="H8" s="72"/>
    </row>
    <row r="9" spans="1:8" s="4" customFormat="1" ht="13.8" x14ac:dyDescent="0.25">
      <c r="A9" s="73" t="s">
        <v>17</v>
      </c>
      <c r="B9" s="74"/>
      <c r="C9" s="74"/>
      <c r="D9" s="74"/>
      <c r="E9" s="74"/>
      <c r="F9" s="74"/>
      <c r="G9" s="74"/>
      <c r="H9" s="74"/>
    </row>
    <row r="10" spans="1:8" s="4" customFormat="1" ht="13.8" x14ac:dyDescent="0.25">
      <c r="A10" s="73" t="s">
        <v>104</v>
      </c>
      <c r="B10" s="74"/>
      <c r="C10" s="74"/>
      <c r="D10" s="74"/>
      <c r="E10" s="74"/>
      <c r="F10" s="74"/>
      <c r="G10" s="74"/>
      <c r="H10" s="74"/>
    </row>
    <row r="11" spans="1:8" s="4" customFormat="1" ht="13.8" x14ac:dyDescent="0.25">
      <c r="A11" s="73" t="s">
        <v>105</v>
      </c>
      <c r="B11" s="74"/>
      <c r="C11" s="74"/>
      <c r="D11" s="74"/>
      <c r="E11" s="74"/>
      <c r="F11" s="74"/>
      <c r="G11" s="74"/>
      <c r="H11" s="74"/>
    </row>
    <row r="12" spans="1:8" ht="11.4" x14ac:dyDescent="0.2">
      <c r="A12" s="5"/>
      <c r="B12" s="1"/>
      <c r="C12" s="6"/>
      <c r="D12" s="7"/>
      <c r="F12" s="5"/>
      <c r="H12" s="8"/>
    </row>
    <row r="13" spans="1:8" s="9" customFormat="1" ht="64.5" customHeight="1" x14ac:dyDescent="0.25">
      <c r="A13" s="10" t="s">
        <v>0</v>
      </c>
      <c r="B13" s="10" t="s">
        <v>1</v>
      </c>
      <c r="C13" s="10" t="s">
        <v>2</v>
      </c>
      <c r="D13" s="10" t="s">
        <v>3</v>
      </c>
      <c r="E13" s="10" t="s">
        <v>4</v>
      </c>
      <c r="F13" s="11" t="s">
        <v>82</v>
      </c>
      <c r="G13" s="81" t="s">
        <v>5</v>
      </c>
      <c r="H13" s="82"/>
    </row>
    <row r="14" spans="1:8" s="12" customFormat="1" ht="13.8" x14ac:dyDescent="0.25">
      <c r="A14" s="13">
        <v>1</v>
      </c>
      <c r="B14" s="13">
        <v>2</v>
      </c>
      <c r="C14" s="13">
        <v>3</v>
      </c>
      <c r="D14" s="13">
        <v>4</v>
      </c>
      <c r="E14" s="30">
        <v>5</v>
      </c>
      <c r="F14" s="13">
        <v>6</v>
      </c>
      <c r="G14" s="83">
        <v>7</v>
      </c>
      <c r="H14" s="84"/>
    </row>
    <row r="15" spans="1:8" s="12" customFormat="1" ht="29.25" hidden="1" customHeight="1" x14ac:dyDescent="0.25">
      <c r="A15" s="14"/>
      <c r="B15" s="14"/>
      <c r="C15" s="14"/>
      <c r="D15" s="14"/>
      <c r="E15" s="31"/>
      <c r="F15" s="14"/>
      <c r="G15" s="43"/>
      <c r="H15" s="26"/>
    </row>
    <row r="16" spans="1:8" s="15" customFormat="1" ht="13.8" x14ac:dyDescent="0.25">
      <c r="A16" s="77" t="s">
        <v>36</v>
      </c>
      <c r="B16" s="78"/>
      <c r="C16" s="78"/>
      <c r="D16" s="78"/>
      <c r="E16" s="78"/>
      <c r="F16" s="78"/>
      <c r="G16" s="78"/>
      <c r="H16" s="78"/>
    </row>
    <row r="17" spans="1:10" s="15" customFormat="1" ht="13.8" x14ac:dyDescent="0.25">
      <c r="A17" s="79" t="s">
        <v>37</v>
      </c>
      <c r="B17" s="80"/>
      <c r="C17" s="80"/>
      <c r="D17" s="80"/>
      <c r="E17" s="80"/>
      <c r="F17" s="80"/>
      <c r="G17" s="80"/>
      <c r="H17" s="80"/>
    </row>
    <row r="18" spans="1:10" ht="113.4" customHeight="1" x14ac:dyDescent="0.25">
      <c r="A18" s="18">
        <v>1</v>
      </c>
      <c r="B18" s="46">
        <v>1</v>
      </c>
      <c r="C18" s="48" t="s">
        <v>47</v>
      </c>
      <c r="D18" s="24" t="s">
        <v>14</v>
      </c>
      <c r="E18" s="19">
        <f>120+304+55</f>
        <v>479</v>
      </c>
      <c r="F18" s="52" t="s">
        <v>83</v>
      </c>
      <c r="G18" s="67" t="s">
        <v>81</v>
      </c>
      <c r="H18" s="68"/>
      <c r="J18" s="1">
        <f>120+304+76</f>
        <v>500</v>
      </c>
    </row>
    <row r="19" spans="1:10" ht="106.5" customHeight="1" x14ac:dyDescent="0.25">
      <c r="A19" s="18">
        <v>2</v>
      </c>
      <c r="B19" s="46">
        <v>2</v>
      </c>
      <c r="C19" s="48" t="s">
        <v>48</v>
      </c>
      <c r="D19" s="24" t="s">
        <v>14</v>
      </c>
      <c r="E19" s="19">
        <f>70+138</f>
        <v>208</v>
      </c>
      <c r="F19" s="52" t="s">
        <v>83</v>
      </c>
      <c r="G19" s="67" t="s">
        <v>80</v>
      </c>
      <c r="H19" s="68"/>
    </row>
    <row r="20" spans="1:10" ht="13.8" x14ac:dyDescent="0.2">
      <c r="A20" s="79" t="s">
        <v>38</v>
      </c>
      <c r="B20" s="80"/>
      <c r="C20" s="80"/>
      <c r="D20" s="80"/>
      <c r="E20" s="80"/>
      <c r="F20" s="80"/>
      <c r="G20" s="80"/>
      <c r="H20" s="80"/>
    </row>
    <row r="21" spans="1:10" s="9" customFormat="1" ht="121.2" customHeight="1" x14ac:dyDescent="0.25">
      <c r="A21" s="18">
        <v>3</v>
      </c>
      <c r="B21" s="48">
        <v>3</v>
      </c>
      <c r="C21" s="48" t="s">
        <v>49</v>
      </c>
      <c r="D21" s="24" t="s">
        <v>14</v>
      </c>
      <c r="E21" s="19">
        <v>70</v>
      </c>
      <c r="F21" s="52" t="s">
        <v>84</v>
      </c>
      <c r="G21" s="67" t="s">
        <v>71</v>
      </c>
      <c r="H21" s="69"/>
    </row>
    <row r="22" spans="1:10" ht="123.6" customHeight="1" x14ac:dyDescent="0.25">
      <c r="A22" s="18">
        <v>4</v>
      </c>
      <c r="B22" s="46">
        <v>5</v>
      </c>
      <c r="C22" s="48" t="s">
        <v>50</v>
      </c>
      <c r="D22" s="24" t="s">
        <v>14</v>
      </c>
      <c r="E22" s="19">
        <v>138</v>
      </c>
      <c r="F22" s="52" t="s">
        <v>85</v>
      </c>
      <c r="G22" s="67" t="s">
        <v>70</v>
      </c>
      <c r="H22" s="68"/>
    </row>
    <row r="23" spans="1:10" ht="116.4" customHeight="1" x14ac:dyDescent="0.25">
      <c r="A23" s="18">
        <v>5</v>
      </c>
      <c r="B23" s="46">
        <v>7</v>
      </c>
      <c r="C23" s="48" t="s">
        <v>35</v>
      </c>
      <c r="D23" s="24" t="s">
        <v>14</v>
      </c>
      <c r="E23" s="19">
        <v>120</v>
      </c>
      <c r="F23" s="52" t="s">
        <v>86</v>
      </c>
      <c r="G23" s="67" t="s">
        <v>72</v>
      </c>
      <c r="H23" s="68"/>
    </row>
    <row r="24" spans="1:10" ht="121.8" customHeight="1" x14ac:dyDescent="0.25">
      <c r="A24" s="18">
        <v>6</v>
      </c>
      <c r="B24" s="46">
        <v>9</v>
      </c>
      <c r="C24" s="25" t="s">
        <v>39</v>
      </c>
      <c r="D24" s="24" t="s">
        <v>14</v>
      </c>
      <c r="E24" s="19">
        <v>305</v>
      </c>
      <c r="F24" s="52" t="s">
        <v>87</v>
      </c>
      <c r="G24" s="67" t="s">
        <v>73</v>
      </c>
      <c r="H24" s="68"/>
    </row>
    <row r="25" spans="1:10" ht="117.6" customHeight="1" x14ac:dyDescent="0.25">
      <c r="A25" s="18">
        <v>7</v>
      </c>
      <c r="B25" s="46">
        <v>11</v>
      </c>
      <c r="C25" s="25" t="s">
        <v>40</v>
      </c>
      <c r="D25" s="24" t="s">
        <v>14</v>
      </c>
      <c r="E25" s="19">
        <f>55</f>
        <v>55</v>
      </c>
      <c r="F25" s="52" t="s">
        <v>87</v>
      </c>
      <c r="G25" s="67" t="s">
        <v>74</v>
      </c>
      <c r="H25" s="68"/>
    </row>
    <row r="26" spans="1:10" ht="13.8" x14ac:dyDescent="0.2">
      <c r="A26" s="75" t="s">
        <v>41</v>
      </c>
      <c r="B26" s="76"/>
      <c r="C26" s="76"/>
      <c r="D26" s="76"/>
      <c r="E26" s="76"/>
      <c r="F26" s="76"/>
      <c r="G26" s="76"/>
      <c r="H26" s="76"/>
    </row>
    <row r="27" spans="1:10" ht="127.8" customHeight="1" x14ac:dyDescent="0.25">
      <c r="A27" s="18">
        <v>8</v>
      </c>
      <c r="B27" s="17">
        <v>16</v>
      </c>
      <c r="C27" s="17" t="s">
        <v>7</v>
      </c>
      <c r="D27" s="24" t="s">
        <v>6</v>
      </c>
      <c r="E27" s="19">
        <v>8</v>
      </c>
      <c r="F27" s="52" t="s">
        <v>88</v>
      </c>
      <c r="G27" s="67" t="s">
        <v>53</v>
      </c>
      <c r="H27" s="68"/>
    </row>
    <row r="28" spans="1:10" ht="70.5" customHeight="1" x14ac:dyDescent="0.25">
      <c r="A28" s="18">
        <v>9</v>
      </c>
      <c r="B28" s="49">
        <v>19</v>
      </c>
      <c r="C28" s="49" t="s">
        <v>62</v>
      </c>
      <c r="D28" s="19" t="s">
        <v>9</v>
      </c>
      <c r="E28" s="19">
        <v>1</v>
      </c>
      <c r="F28" s="52" t="s">
        <v>89</v>
      </c>
      <c r="G28" s="67" t="s">
        <v>67</v>
      </c>
      <c r="H28" s="68"/>
    </row>
    <row r="29" spans="1:10" ht="67.5" customHeight="1" x14ac:dyDescent="0.25">
      <c r="A29" s="18">
        <v>10</v>
      </c>
      <c r="B29" s="17">
        <v>20</v>
      </c>
      <c r="C29" s="25" t="s">
        <v>18</v>
      </c>
      <c r="D29" s="19" t="s">
        <v>6</v>
      </c>
      <c r="E29" s="19">
        <v>12</v>
      </c>
      <c r="F29" s="52" t="s">
        <v>92</v>
      </c>
      <c r="G29" s="67" t="s">
        <v>54</v>
      </c>
      <c r="H29" s="68"/>
    </row>
    <row r="30" spans="1:10" ht="104.25" customHeight="1" x14ac:dyDescent="0.25">
      <c r="A30" s="18">
        <v>11</v>
      </c>
      <c r="B30" s="52">
        <v>21</v>
      </c>
      <c r="C30" s="52" t="s">
        <v>60</v>
      </c>
      <c r="D30" s="19" t="s">
        <v>6</v>
      </c>
      <c r="E30" s="19">
        <v>76</v>
      </c>
      <c r="F30" s="52" t="s">
        <v>90</v>
      </c>
      <c r="G30" s="67" t="s">
        <v>69</v>
      </c>
      <c r="H30" s="68"/>
    </row>
    <row r="31" spans="1:10" ht="115.8" customHeight="1" x14ac:dyDescent="0.25">
      <c r="A31" s="18">
        <v>12</v>
      </c>
      <c r="B31" s="46">
        <v>23</v>
      </c>
      <c r="C31" s="25" t="s">
        <v>18</v>
      </c>
      <c r="D31" s="19" t="s">
        <v>6</v>
      </c>
      <c r="E31" s="19">
        <v>76</v>
      </c>
      <c r="F31" s="52" t="s">
        <v>90</v>
      </c>
      <c r="G31" s="67" t="s">
        <v>68</v>
      </c>
      <c r="H31" s="68"/>
    </row>
    <row r="32" spans="1:10" ht="118.8" customHeight="1" x14ac:dyDescent="0.25">
      <c r="A32" s="18">
        <v>13</v>
      </c>
      <c r="B32" s="52">
        <v>24</v>
      </c>
      <c r="C32" s="52" t="s">
        <v>61</v>
      </c>
      <c r="D32" s="19" t="s">
        <v>6</v>
      </c>
      <c r="E32" s="19">
        <v>8</v>
      </c>
      <c r="F32" s="52" t="s">
        <v>91</v>
      </c>
      <c r="G32" s="67" t="s">
        <v>56</v>
      </c>
      <c r="H32" s="68"/>
    </row>
    <row r="33" spans="1:8" ht="67.5" customHeight="1" x14ac:dyDescent="0.25">
      <c r="A33" s="18">
        <v>14</v>
      </c>
      <c r="B33" s="46">
        <v>26</v>
      </c>
      <c r="C33" s="25" t="s">
        <v>18</v>
      </c>
      <c r="D33" s="19" t="s">
        <v>6</v>
      </c>
      <c r="E33" s="19">
        <v>8</v>
      </c>
      <c r="F33" s="52" t="s">
        <v>91</v>
      </c>
      <c r="G33" s="67" t="s">
        <v>55</v>
      </c>
      <c r="H33" s="68"/>
    </row>
    <row r="34" spans="1:8" ht="65.25" customHeight="1" x14ac:dyDescent="0.25">
      <c r="A34" s="18">
        <v>15</v>
      </c>
      <c r="B34" s="48">
        <v>27</v>
      </c>
      <c r="C34" s="48" t="s">
        <v>8</v>
      </c>
      <c r="D34" s="24" t="s">
        <v>9</v>
      </c>
      <c r="E34" s="19">
        <v>4</v>
      </c>
      <c r="F34" s="52" t="s">
        <v>93</v>
      </c>
      <c r="G34" s="67" t="s">
        <v>57</v>
      </c>
      <c r="H34" s="68"/>
    </row>
    <row r="35" spans="1:8" ht="71.25" customHeight="1" x14ac:dyDescent="0.25">
      <c r="A35" s="18">
        <v>16</v>
      </c>
      <c r="B35" s="47">
        <v>29</v>
      </c>
      <c r="C35" s="25" t="s">
        <v>18</v>
      </c>
      <c r="D35" s="19" t="s">
        <v>6</v>
      </c>
      <c r="E35" s="19">
        <v>8</v>
      </c>
      <c r="F35" s="52" t="s">
        <v>94</v>
      </c>
      <c r="G35" s="67" t="s">
        <v>58</v>
      </c>
      <c r="H35" s="68"/>
    </row>
    <row r="36" spans="1:8" ht="67.5" customHeight="1" x14ac:dyDescent="0.25">
      <c r="A36" s="18">
        <v>17</v>
      </c>
      <c r="B36" s="17">
        <v>30</v>
      </c>
      <c r="C36" s="17" t="s">
        <v>10</v>
      </c>
      <c r="D36" s="24" t="s">
        <v>9</v>
      </c>
      <c r="E36" s="19">
        <v>12</v>
      </c>
      <c r="F36" s="52" t="s">
        <v>95</v>
      </c>
      <c r="G36" s="67" t="s">
        <v>59</v>
      </c>
      <c r="H36" s="68"/>
    </row>
    <row r="37" spans="1:8" ht="124.2" x14ac:dyDescent="0.25">
      <c r="A37" s="18">
        <v>18</v>
      </c>
      <c r="B37" s="45">
        <v>31</v>
      </c>
      <c r="C37" s="25" t="s">
        <v>11</v>
      </c>
      <c r="D37" s="24" t="s">
        <v>14</v>
      </c>
      <c r="E37" s="19">
        <f>92+138</f>
        <v>230</v>
      </c>
      <c r="F37" s="45"/>
      <c r="G37" s="67" t="s">
        <v>75</v>
      </c>
      <c r="H37" s="68"/>
    </row>
    <row r="38" spans="1:8" ht="139.80000000000001" customHeight="1" x14ac:dyDescent="0.25">
      <c r="A38" s="18">
        <v>19</v>
      </c>
      <c r="B38" s="46">
        <v>32</v>
      </c>
      <c r="C38" s="46" t="s">
        <v>15</v>
      </c>
      <c r="D38" s="24" t="s">
        <v>14</v>
      </c>
      <c r="E38" s="19">
        <f>146+314.5+55</f>
        <v>515.5</v>
      </c>
      <c r="F38" s="46"/>
      <c r="G38" s="67" t="s">
        <v>76</v>
      </c>
      <c r="H38" s="68"/>
    </row>
    <row r="39" spans="1:8" ht="57" customHeight="1" x14ac:dyDescent="0.25">
      <c r="A39" s="18">
        <v>20</v>
      </c>
      <c r="B39" s="29">
        <v>33</v>
      </c>
      <c r="C39" s="25" t="s">
        <v>42</v>
      </c>
      <c r="D39" s="24" t="s">
        <v>43</v>
      </c>
      <c r="E39" s="19">
        <v>141.798</v>
      </c>
      <c r="F39" s="29"/>
      <c r="G39" s="67" t="s">
        <v>63</v>
      </c>
      <c r="H39" s="68"/>
    </row>
    <row r="40" spans="1:8" ht="13.8" x14ac:dyDescent="0.2">
      <c r="A40" s="91" t="s">
        <v>12</v>
      </c>
      <c r="B40" s="76"/>
      <c r="C40" s="76"/>
      <c r="D40" s="76"/>
      <c r="E40" s="76"/>
      <c r="F40" s="76"/>
      <c r="G40" s="76"/>
      <c r="H40" s="76"/>
    </row>
    <row r="41" spans="1:8" ht="93.75" customHeight="1" x14ac:dyDescent="0.25">
      <c r="A41" s="51">
        <v>21</v>
      </c>
      <c r="B41" s="50">
        <v>34</v>
      </c>
      <c r="C41" s="50" t="s">
        <v>64</v>
      </c>
      <c r="D41" s="19" t="s">
        <v>9</v>
      </c>
      <c r="E41" s="19">
        <v>1</v>
      </c>
      <c r="F41" s="50"/>
      <c r="G41" s="67" t="s">
        <v>77</v>
      </c>
      <c r="H41" s="68"/>
    </row>
    <row r="42" spans="1:8" ht="82.5" customHeight="1" x14ac:dyDescent="0.25">
      <c r="A42" s="51">
        <v>22</v>
      </c>
      <c r="B42" s="50">
        <v>35</v>
      </c>
      <c r="C42" s="50" t="s">
        <v>65</v>
      </c>
      <c r="D42" s="19" t="s">
        <v>9</v>
      </c>
      <c r="E42" s="19">
        <v>2</v>
      </c>
      <c r="F42" s="50"/>
      <c r="G42" s="67" t="s">
        <v>66</v>
      </c>
      <c r="H42" s="68"/>
    </row>
    <row r="43" spans="1:8" ht="84.6" customHeight="1" x14ac:dyDescent="0.25">
      <c r="A43" s="18">
        <v>23</v>
      </c>
      <c r="B43" s="17">
        <v>37</v>
      </c>
      <c r="C43" s="17" t="s">
        <v>13</v>
      </c>
      <c r="D43" s="24" t="s">
        <v>19</v>
      </c>
      <c r="E43" s="19">
        <v>244.22</v>
      </c>
      <c r="F43" s="52" t="s">
        <v>96</v>
      </c>
      <c r="G43" s="67" t="s">
        <v>78</v>
      </c>
      <c r="H43" s="68"/>
    </row>
    <row r="44" spans="1:8" ht="92.4" customHeight="1" x14ac:dyDescent="0.25">
      <c r="A44" s="18">
        <v>24</v>
      </c>
      <c r="B44" s="52">
        <v>38</v>
      </c>
      <c r="C44" s="52" t="s">
        <v>98</v>
      </c>
      <c r="D44" s="24" t="s">
        <v>19</v>
      </c>
      <c r="E44" s="19">
        <v>0.45</v>
      </c>
      <c r="F44" s="52" t="s">
        <v>96</v>
      </c>
      <c r="G44" s="67" t="s">
        <v>99</v>
      </c>
      <c r="H44" s="68"/>
    </row>
    <row r="45" spans="1:8" ht="138" x14ac:dyDescent="0.25">
      <c r="A45" s="18">
        <v>25</v>
      </c>
      <c r="B45" s="17">
        <v>39</v>
      </c>
      <c r="C45" s="48" t="s">
        <v>51</v>
      </c>
      <c r="D45" s="24" t="s">
        <v>14</v>
      </c>
      <c r="E45" s="19">
        <v>706</v>
      </c>
      <c r="F45" s="52" t="s">
        <v>97</v>
      </c>
      <c r="G45" s="67" t="s">
        <v>79</v>
      </c>
      <c r="H45" s="68"/>
    </row>
    <row r="46" spans="1:8" ht="13.8" x14ac:dyDescent="0.2">
      <c r="A46" s="16"/>
      <c r="B46" s="15"/>
      <c r="C46" s="15"/>
      <c r="D46" s="20"/>
      <c r="E46" s="20"/>
      <c r="F46" s="36"/>
      <c r="G46" s="40"/>
      <c r="H46" s="37"/>
    </row>
    <row r="47" spans="1:8" ht="13.8" x14ac:dyDescent="0.2">
      <c r="A47" s="23" t="s">
        <v>32</v>
      </c>
      <c r="B47" s="15"/>
      <c r="C47" s="15"/>
      <c r="D47" s="20"/>
      <c r="E47" s="20"/>
      <c r="F47" s="36"/>
      <c r="G47" s="40"/>
      <c r="H47" s="37"/>
    </row>
    <row r="48" spans="1:8" ht="13.8" x14ac:dyDescent="0.2">
      <c r="A48" s="16"/>
      <c r="B48" s="15"/>
      <c r="C48" s="15"/>
      <c r="D48" s="20"/>
      <c r="E48" s="20"/>
      <c r="F48" s="36"/>
      <c r="G48" s="40"/>
      <c r="H48" s="37"/>
    </row>
    <row r="49" spans="1:8" ht="13.8" x14ac:dyDescent="0.2">
      <c r="A49" s="16"/>
      <c r="B49" s="15"/>
      <c r="C49" s="15"/>
      <c r="D49" s="20"/>
      <c r="E49" s="20"/>
      <c r="F49" s="36"/>
      <c r="G49" s="40"/>
      <c r="H49" s="37"/>
    </row>
    <row r="50" spans="1:8" ht="13.8" x14ac:dyDescent="0.2">
      <c r="A50" s="16"/>
      <c r="B50" s="15"/>
      <c r="C50" s="15"/>
      <c r="D50" s="20"/>
      <c r="E50" s="20"/>
      <c r="F50" s="36"/>
      <c r="G50" s="40"/>
      <c r="H50" s="37"/>
    </row>
    <row r="51" spans="1:8" ht="13.8" x14ac:dyDescent="0.2">
      <c r="A51" s="64" t="s">
        <v>20</v>
      </c>
      <c r="B51" s="65"/>
      <c r="C51" s="65"/>
      <c r="D51" s="65"/>
      <c r="E51" s="65"/>
      <c r="F51" s="65"/>
      <c r="G51" s="65"/>
      <c r="H51" s="65"/>
    </row>
    <row r="52" spans="1:8" ht="13.8" x14ac:dyDescent="0.2">
      <c r="A52" s="33"/>
      <c r="B52" s="34"/>
      <c r="C52" s="34"/>
      <c r="D52" s="33"/>
      <c r="E52" s="33"/>
      <c r="F52" s="33"/>
      <c r="G52" s="39"/>
      <c r="H52" s="33"/>
    </row>
    <row r="53" spans="1:8" ht="17.25" customHeight="1" x14ac:dyDescent="0.2">
      <c r="A53" s="35" t="s">
        <v>21</v>
      </c>
      <c r="B53" s="60" t="s">
        <v>22</v>
      </c>
      <c r="C53" s="61"/>
      <c r="D53" s="61"/>
      <c r="E53" s="35" t="s">
        <v>23</v>
      </c>
      <c r="F53" s="35" t="s">
        <v>24</v>
      </c>
      <c r="G53" s="62" t="s">
        <v>25</v>
      </c>
      <c r="H53" s="63"/>
    </row>
    <row r="54" spans="1:8" ht="17.25" customHeight="1" x14ac:dyDescent="0.2">
      <c r="A54" s="35">
        <v>1</v>
      </c>
      <c r="B54" s="66" t="s">
        <v>52</v>
      </c>
      <c r="C54" s="61"/>
      <c r="D54" s="61"/>
      <c r="E54" s="35" t="s">
        <v>14</v>
      </c>
      <c r="F54" s="35">
        <v>70</v>
      </c>
      <c r="G54" s="62">
        <f>F54*7.4</f>
        <v>518</v>
      </c>
      <c r="H54" s="63"/>
    </row>
    <row r="55" spans="1:8" ht="17.25" customHeight="1" x14ac:dyDescent="0.2">
      <c r="A55" s="35">
        <v>2</v>
      </c>
      <c r="B55" s="66" t="s">
        <v>44</v>
      </c>
      <c r="C55" s="61"/>
      <c r="D55" s="61"/>
      <c r="E55" s="35" t="s">
        <v>14</v>
      </c>
      <c r="F55" s="35">
        <v>138</v>
      </c>
      <c r="G55" s="62">
        <f>F55*6.3</f>
        <v>869.4</v>
      </c>
      <c r="H55" s="63"/>
    </row>
    <row r="56" spans="1:8" ht="17.25" customHeight="1" x14ac:dyDescent="0.2">
      <c r="A56" s="35">
        <v>3</v>
      </c>
      <c r="B56" s="60" t="s">
        <v>26</v>
      </c>
      <c r="C56" s="61"/>
      <c r="D56" s="61"/>
      <c r="E56" s="35" t="s">
        <v>14</v>
      </c>
      <c r="F56" s="35">
        <v>120</v>
      </c>
      <c r="G56" s="62">
        <f>F56*4.7</f>
        <v>564</v>
      </c>
      <c r="H56" s="63"/>
    </row>
    <row r="57" spans="1:8" ht="17.25" customHeight="1" x14ac:dyDescent="0.2">
      <c r="A57" s="35">
        <v>4</v>
      </c>
      <c r="B57" s="60" t="s">
        <v>45</v>
      </c>
      <c r="C57" s="61"/>
      <c r="D57" s="61"/>
      <c r="E57" s="35" t="s">
        <v>14</v>
      </c>
      <c r="F57" s="35">
        <v>304</v>
      </c>
      <c r="G57" s="62">
        <f>F57*1.6</f>
        <v>486.40000000000003</v>
      </c>
      <c r="H57" s="63"/>
    </row>
    <row r="58" spans="1:8" ht="17.25" customHeight="1" x14ac:dyDescent="0.2">
      <c r="A58" s="35">
        <v>5</v>
      </c>
      <c r="B58" s="60" t="s">
        <v>46</v>
      </c>
      <c r="C58" s="61"/>
      <c r="D58" s="61"/>
      <c r="E58" s="35" t="s">
        <v>14</v>
      </c>
      <c r="F58" s="35">
        <v>55</v>
      </c>
      <c r="G58" s="62">
        <f>F58*1.3</f>
        <v>71.5</v>
      </c>
      <c r="H58" s="63"/>
    </row>
    <row r="59" spans="1:8" ht="17.25" customHeight="1" x14ac:dyDescent="0.2">
      <c r="A59" s="35"/>
      <c r="B59" s="60" t="s">
        <v>27</v>
      </c>
      <c r="C59" s="61"/>
      <c r="D59" s="61"/>
      <c r="E59" s="35"/>
      <c r="F59" s="35"/>
      <c r="G59" s="70">
        <f>SUM(G54:H58)</f>
        <v>2509.3000000000002</v>
      </c>
      <c r="H59" s="71"/>
    </row>
    <row r="60" spans="1:8" ht="17.25" customHeight="1" x14ac:dyDescent="0.2">
      <c r="A60" s="35"/>
      <c r="B60" s="60" t="s">
        <v>28</v>
      </c>
      <c r="C60" s="61"/>
      <c r="D60" s="61"/>
      <c r="E60" s="35"/>
      <c r="F60" s="35"/>
      <c r="G60" s="70">
        <f>G59*0.95</f>
        <v>2383.835</v>
      </c>
      <c r="H60" s="71"/>
    </row>
    <row r="61" spans="1:8" ht="13.8" x14ac:dyDescent="0.2">
      <c r="A61" s="16"/>
      <c r="B61" s="15"/>
      <c r="C61" s="15"/>
      <c r="D61" s="20"/>
      <c r="E61" s="20"/>
      <c r="F61" s="15"/>
      <c r="G61" s="40"/>
      <c r="H61" s="16"/>
    </row>
    <row r="62" spans="1:8" ht="13.8" x14ac:dyDescent="0.2">
      <c r="A62" s="23"/>
      <c r="B62" s="15"/>
      <c r="C62" s="15"/>
      <c r="D62" s="20"/>
      <c r="E62" s="20"/>
      <c r="F62" s="15"/>
      <c r="G62" s="40"/>
      <c r="H62" s="44"/>
    </row>
    <row r="63" spans="1:8" ht="30" hidden="1" customHeight="1" x14ac:dyDescent="0.2">
      <c r="A63" s="16"/>
      <c r="B63" s="15"/>
      <c r="C63" s="15"/>
      <c r="D63" s="20"/>
      <c r="E63" s="20"/>
      <c r="F63" s="15"/>
      <c r="G63" s="40"/>
      <c r="H63" s="16"/>
    </row>
    <row r="64" spans="1:8" ht="15.75" hidden="1" customHeight="1" x14ac:dyDescent="0.2">
      <c r="A64" s="23"/>
      <c r="B64" s="15"/>
      <c r="C64" s="15"/>
      <c r="D64" s="20"/>
      <c r="E64" s="20"/>
      <c r="F64" s="15"/>
      <c r="G64" s="40"/>
      <c r="H64" s="16"/>
    </row>
    <row r="65" spans="1:8" ht="2.25" customHeight="1" x14ac:dyDescent="0.2">
      <c r="A65" s="16"/>
      <c r="B65" s="15"/>
      <c r="C65" s="15"/>
      <c r="D65" s="20"/>
      <c r="E65" s="20"/>
      <c r="F65" s="15"/>
      <c r="G65" s="40"/>
      <c r="H65" s="16"/>
    </row>
    <row r="66" spans="1:8" ht="13.8" hidden="1" x14ac:dyDescent="0.2">
      <c r="A66" s="16"/>
      <c r="B66" s="15"/>
      <c r="C66" s="15"/>
      <c r="D66" s="20"/>
      <c r="E66" s="20"/>
      <c r="F66" s="15"/>
      <c r="G66" s="40"/>
      <c r="H66" s="16"/>
    </row>
    <row r="67" spans="1:8" ht="13.8" hidden="1" x14ac:dyDescent="0.2">
      <c r="A67" s="16"/>
      <c r="B67" s="15"/>
      <c r="C67" s="15"/>
      <c r="D67" s="20"/>
      <c r="E67" s="20"/>
      <c r="F67" s="15"/>
      <c r="G67" s="40"/>
      <c r="H67" s="16"/>
    </row>
    <row r="68" spans="1:8" ht="13.8" hidden="1" x14ac:dyDescent="0.2">
      <c r="A68" s="64"/>
      <c r="B68" s="65"/>
      <c r="C68" s="65"/>
      <c r="D68" s="65"/>
      <c r="E68" s="65"/>
      <c r="F68" s="65"/>
      <c r="G68" s="65"/>
      <c r="H68" s="65"/>
    </row>
    <row r="69" spans="1:8" ht="13.8" hidden="1" x14ac:dyDescent="0.2">
      <c r="A69" s="16"/>
      <c r="B69" s="15"/>
      <c r="C69" s="15"/>
      <c r="D69" s="20"/>
      <c r="E69" s="20"/>
      <c r="F69" s="15"/>
      <c r="G69" s="40"/>
      <c r="H69" s="16"/>
    </row>
    <row r="70" spans="1:8" ht="13.8" hidden="1" x14ac:dyDescent="0.25">
      <c r="A70" s="9"/>
      <c r="B70" s="21"/>
      <c r="C70" s="22"/>
      <c r="D70" s="9"/>
      <c r="E70" s="32"/>
      <c r="F70" s="9"/>
      <c r="G70" s="39"/>
      <c r="H70" s="27"/>
    </row>
    <row r="71" spans="1:8" ht="13.8" hidden="1" x14ac:dyDescent="0.2">
      <c r="A71" s="23"/>
      <c r="B71" s="21"/>
      <c r="C71" s="22"/>
    </row>
    <row r="72" spans="1:8" ht="13.8" hidden="1" x14ac:dyDescent="0.25">
      <c r="B72" s="21"/>
      <c r="C72" s="22"/>
      <c r="H72" s="27"/>
    </row>
    <row r="73" spans="1:8" ht="13.8" hidden="1" x14ac:dyDescent="0.2">
      <c r="A73" s="23"/>
      <c r="B73" s="21"/>
      <c r="C73" s="22"/>
    </row>
    <row r="74" spans="1:8" ht="13.8" hidden="1" x14ac:dyDescent="0.2">
      <c r="A74" s="23"/>
      <c r="B74" s="21"/>
      <c r="C74" s="22"/>
    </row>
    <row r="75" spans="1:8" ht="13.8" x14ac:dyDescent="0.2">
      <c r="A75" s="23"/>
      <c r="B75" s="21"/>
      <c r="C75" s="22"/>
    </row>
    <row r="76" spans="1:8" ht="13.8" x14ac:dyDescent="0.2">
      <c r="A76" s="23"/>
      <c r="B76" s="21"/>
      <c r="C76" s="22"/>
    </row>
    <row r="77" spans="1:8" ht="13.8" x14ac:dyDescent="0.2">
      <c r="A77" s="64"/>
      <c r="B77" s="65"/>
      <c r="C77" s="65"/>
      <c r="D77" s="65"/>
      <c r="E77" s="65"/>
      <c r="F77" s="65"/>
      <c r="G77" s="65"/>
      <c r="H77" s="65"/>
    </row>
    <row r="78" spans="1:8" ht="13.8" x14ac:dyDescent="0.2">
      <c r="A78" s="33"/>
      <c r="B78" s="34"/>
      <c r="C78" s="34"/>
      <c r="D78" s="33"/>
      <c r="E78" s="33"/>
      <c r="F78" s="33"/>
      <c r="G78" s="39"/>
      <c r="H78" s="33"/>
    </row>
    <row r="86" spans="2:3" ht="11.4" x14ac:dyDescent="0.2">
      <c r="B86" s="1"/>
      <c r="C86" s="1"/>
    </row>
  </sheetData>
  <mergeCells count="64">
    <mergeCell ref="G45:H45"/>
    <mergeCell ref="G36:H36"/>
    <mergeCell ref="A40:H40"/>
    <mergeCell ref="G38:H38"/>
    <mergeCell ref="G41:H41"/>
    <mergeCell ref="G42:H42"/>
    <mergeCell ref="G37:H37"/>
    <mergeCell ref="A7:H7"/>
    <mergeCell ref="A1:D1"/>
    <mergeCell ref="A2:D2"/>
    <mergeCell ref="A3:D3"/>
    <mergeCell ref="A4:D4"/>
    <mergeCell ref="E1:G1"/>
    <mergeCell ref="E2:G2"/>
    <mergeCell ref="E3:G3"/>
    <mergeCell ref="E4:G4"/>
    <mergeCell ref="A8:H8"/>
    <mergeCell ref="A9:H9"/>
    <mergeCell ref="A10:H10"/>
    <mergeCell ref="A11:H11"/>
    <mergeCell ref="B60:D60"/>
    <mergeCell ref="A26:H26"/>
    <mergeCell ref="A16:H16"/>
    <mergeCell ref="A17:H17"/>
    <mergeCell ref="G13:H13"/>
    <mergeCell ref="G14:H14"/>
    <mergeCell ref="G25:H25"/>
    <mergeCell ref="G18:H18"/>
    <mergeCell ref="G19:H19"/>
    <mergeCell ref="A20:H20"/>
    <mergeCell ref="G22:H22"/>
    <mergeCell ref="G23:H23"/>
    <mergeCell ref="A77:H77"/>
    <mergeCell ref="A68:H68"/>
    <mergeCell ref="G59:H59"/>
    <mergeCell ref="G60:H60"/>
    <mergeCell ref="B59:D59"/>
    <mergeCell ref="G24:H24"/>
    <mergeCell ref="G21:H21"/>
    <mergeCell ref="G30:H30"/>
    <mergeCell ref="G32:H32"/>
    <mergeCell ref="G44:H44"/>
    <mergeCell ref="G39:H39"/>
    <mergeCell ref="G43:H43"/>
    <mergeCell ref="G27:H27"/>
    <mergeCell ref="G29:H29"/>
    <mergeCell ref="G31:H31"/>
    <mergeCell ref="G33:H33"/>
    <mergeCell ref="G35:H35"/>
    <mergeCell ref="G28:H28"/>
    <mergeCell ref="G34:H34"/>
    <mergeCell ref="B58:D58"/>
    <mergeCell ref="G58:H58"/>
    <mergeCell ref="A51:H51"/>
    <mergeCell ref="B56:D56"/>
    <mergeCell ref="B57:D57"/>
    <mergeCell ref="B53:D53"/>
    <mergeCell ref="G56:H56"/>
    <mergeCell ref="G57:H57"/>
    <mergeCell ref="B54:D54"/>
    <mergeCell ref="B55:D55"/>
    <mergeCell ref="G55:H55"/>
    <mergeCell ref="G53:H53"/>
    <mergeCell ref="G54:H54"/>
  </mergeCells>
  <pageMargins left="0.39370078740157483" right="0" top="0.39370078740157483" bottom="0.19685039370078741" header="0.23622047244094491" footer="0.23622047244094491"/>
  <pageSetup paperSize="9" scale="75" fitToHeight="30000" orientation="portrait" r:id="rId1"/>
  <headerFooter alignWithMargins="0">
    <oddHeader>&amp;LГранд-СМЕТА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ВедомостьОР</vt:lpstr>
      <vt:lpstr>ВедомостьОР!Заголовки_для_печати</vt:lpstr>
      <vt:lpstr>ВедомостьОР!Область_печати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Казаева Ю.В.</dc:creator>
  <cp:keywords>12.03.2008</cp:keywords>
  <cp:lastModifiedBy>User</cp:lastModifiedBy>
  <cp:lastPrinted>2024-05-04T11:55:49Z</cp:lastPrinted>
  <dcterms:created xsi:type="dcterms:W3CDTF">2003-01-28T12:33:10Z</dcterms:created>
  <dcterms:modified xsi:type="dcterms:W3CDTF">2024-05-06T06:11:58Z</dcterms:modified>
</cp:coreProperties>
</file>